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65" windowWidth="28800" windowHeight="1644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3" i="1" l="1"/>
  <c r="AK3" i="1"/>
  <c r="AJ3" i="1"/>
  <c r="AI3" i="1"/>
  <c r="AH3" i="1"/>
  <c r="AG3" i="1"/>
  <c r="AF3" i="1"/>
  <c r="AE3" i="1"/>
  <c r="AM3" i="1"/>
  <c r="A11" i="1" l="1"/>
  <c r="C18" i="1" l="1"/>
  <c r="C19" i="1"/>
  <c r="C17" i="1"/>
  <c r="P17" i="1"/>
  <c r="R17" i="1" s="1"/>
  <c r="B17" i="1" s="1"/>
  <c r="P19" i="1"/>
  <c r="R19" i="1" s="1"/>
  <c r="B19" i="1" s="1"/>
  <c r="P18" i="1"/>
  <c r="R18" i="1" s="1"/>
  <c r="B18" i="1" s="1"/>
  <c r="D19" i="1" l="1"/>
  <c r="D18" i="1"/>
  <c r="D17" i="1"/>
</calcChain>
</file>

<file path=xl/sharedStrings.xml><?xml version="1.0" encoding="utf-8"?>
<sst xmlns="http://schemas.openxmlformats.org/spreadsheetml/2006/main" count="40" uniqueCount="39">
  <si>
    <t>Number of Employees:</t>
  </si>
  <si>
    <t>Bond Amount</t>
  </si>
  <si>
    <t>For every 25 employees covered by a business, DFML requires a bond value of:</t>
  </si>
  <si>
    <t>$19,000 for qualifying family leave plans</t>
  </si>
  <si>
    <t>$51,000 for qualifying medical leave plans</t>
  </si>
  <si>
    <t>$70,000 for qualifying plans for both family and medical</t>
  </si>
  <si>
    <t>Qualified Family Leave Plans</t>
  </si>
  <si>
    <t>Qualified Medical Leave Plans</t>
  </si>
  <si>
    <t>Qualified Family &amp; Medical Leave Plans</t>
  </si>
  <si>
    <t>Rate</t>
  </si>
  <si>
    <t>Address:</t>
  </si>
  <si>
    <t>Effective Date of Bond</t>
  </si>
  <si>
    <t xml:space="preserve">Estimated Premium/ </t>
  </si>
  <si>
    <t>Subject to Underwriting</t>
  </si>
  <si>
    <t>Type of Financial Presentation:</t>
  </si>
  <si>
    <t>CPA AUDIT</t>
  </si>
  <si>
    <t>CPA REVIEW</t>
  </si>
  <si>
    <t>CPA COMPILATION</t>
  </si>
  <si>
    <t>INTERNAL STATEMENT</t>
  </si>
  <si>
    <t>TAX RETURNS</t>
  </si>
  <si>
    <t>PLEASE INDICATE BOND AMOUNT REQUESTED:</t>
  </si>
  <si>
    <t>Name of Applicant:</t>
  </si>
  <si>
    <t>Name of Officer Signing Bond:</t>
  </si>
  <si>
    <t>Title of Officer Signing Bond:</t>
  </si>
  <si>
    <t xml:space="preserve">Any questions? Please email: </t>
  </si>
  <si>
    <t xml:space="preserve">HubNEESurety@hubinternational.com  </t>
  </si>
  <si>
    <t>Annual Premium</t>
  </si>
  <si>
    <t>Principal</t>
  </si>
  <si>
    <t>Address</t>
  </si>
  <si>
    <t>Employees</t>
  </si>
  <si>
    <t>EffDate</t>
  </si>
  <si>
    <t>PrincipalSignatory</t>
  </si>
  <si>
    <t>PrincipalSignatoryTitle</t>
  </si>
  <si>
    <t>FinancialPresentation</t>
  </si>
  <si>
    <t>Amount</t>
  </si>
  <si>
    <t>Barry Horgan</t>
  </si>
  <si>
    <t>SVP</t>
  </si>
  <si>
    <t>AmountinWords</t>
  </si>
  <si>
    <r>
      <t xml:space="preserve">Commercial Surety Application for MA - Paid Family and Medical Leave Act (Surety Bond)
• </t>
    </r>
    <r>
      <rPr>
        <b/>
        <i/>
        <sz val="18"/>
        <color theme="1"/>
        <rFont val="Calibri"/>
        <family val="2"/>
        <scheme val="minor"/>
      </rPr>
      <t>Form Must Be Completed In Excel 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</si>
</sst>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2060"/>
      <name val="Helvetica"/>
      <family val="2"/>
    </font>
    <font>
      <b/>
      <sz val="11"/>
      <color rgb="FF002060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1374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43" fontId="0" fillId="0" borderId="0" xfId="1" applyFont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right"/>
    </xf>
    <xf numFmtId="43" fontId="0" fillId="0" borderId="0" xfId="0" applyNumberFormat="1" applyProtection="1"/>
    <xf numFmtId="164" fontId="0" fillId="0" borderId="0" xfId="0" applyNumberFormat="1" applyProtection="1"/>
    <xf numFmtId="14" fontId="0" fillId="0" borderId="0" xfId="0" applyNumberFormat="1" applyProtection="1"/>
    <xf numFmtId="43" fontId="0" fillId="0" borderId="0" xfId="1" applyFont="1" applyAlignment="1" applyProtection="1">
      <alignment horizontal="center"/>
    </xf>
    <xf numFmtId="0" fontId="0" fillId="0" borderId="1" xfId="0" applyBorder="1" applyProtection="1"/>
    <xf numFmtId="43" fontId="0" fillId="0" borderId="2" xfId="1" applyFont="1" applyBorder="1" applyAlignment="1" applyProtection="1">
      <alignment horizontal="center" wrapText="1"/>
    </xf>
    <xf numFmtId="0" fontId="0" fillId="0" borderId="0" xfId="0" applyFont="1" applyBorder="1" applyProtection="1"/>
    <xf numFmtId="0" fontId="0" fillId="0" borderId="4" xfId="0" applyBorder="1" applyProtection="1"/>
    <xf numFmtId="43" fontId="0" fillId="0" borderId="0" xfId="1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vertical="center"/>
    </xf>
    <xf numFmtId="0" fontId="9" fillId="0" borderId="2" xfId="0" applyFont="1" applyBorder="1" applyAlignment="1" applyProtection="1"/>
    <xf numFmtId="0" fontId="9" fillId="0" borderId="3" xfId="0" applyFont="1" applyBorder="1" applyAlignment="1" applyProtection="1"/>
    <xf numFmtId="10" fontId="0" fillId="0" borderId="0" xfId="2" applyNumberFormat="1" applyFont="1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0" fontId="8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9" fillId="0" borderId="5" xfId="0" applyFont="1" applyBorder="1" applyAlignment="1" applyProtection="1"/>
    <xf numFmtId="0" fontId="0" fillId="0" borderId="0" xfId="0" applyBorder="1" applyProtection="1"/>
    <xf numFmtId="0" fontId="0" fillId="0" borderId="6" xfId="0" applyBorder="1" applyProtection="1"/>
    <xf numFmtId="43" fontId="0" fillId="0" borderId="7" xfId="1" applyFont="1" applyBorder="1" applyAlignment="1" applyProtection="1">
      <alignment horizontal="center" wrapText="1"/>
    </xf>
    <xf numFmtId="10" fontId="0" fillId="0" borderId="7" xfId="2" applyNumberFormat="1" applyFont="1" applyBorder="1" applyAlignment="1" applyProtection="1">
      <alignment horizontal="center"/>
    </xf>
    <xf numFmtId="165" fontId="0" fillId="0" borderId="8" xfId="0" applyNumberFormat="1" applyBorder="1" applyAlignment="1" applyProtection="1">
      <alignment horizontal="center"/>
    </xf>
    <xf numFmtId="0" fontId="8" fillId="0" borderId="6" xfId="0" applyFont="1" applyBorder="1" applyAlignment="1" applyProtection="1">
      <alignment vertical="center"/>
    </xf>
    <xf numFmtId="0" fontId="9" fillId="0" borderId="7" xfId="0" applyFont="1" applyBorder="1" applyAlignment="1" applyProtection="1"/>
    <xf numFmtId="0" fontId="9" fillId="0" borderId="8" xfId="0" applyFont="1" applyBorder="1" applyAlignment="1" applyProtection="1"/>
    <xf numFmtId="0" fontId="2" fillId="2" borderId="9" xfId="0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right"/>
    </xf>
    <xf numFmtId="43" fontId="5" fillId="0" borderId="0" xfId="3" applyNumberFormat="1" applyAlignment="1" applyProtection="1">
      <alignment horizontal="left"/>
    </xf>
    <xf numFmtId="0" fontId="0" fillId="0" borderId="10" xfId="0" applyBorder="1" applyProtection="1"/>
    <xf numFmtId="14" fontId="0" fillId="0" borderId="15" xfId="1" applyNumberFormat="1" applyFont="1" applyBorder="1" applyAlignment="1" applyProtection="1">
      <alignment horizontal="left"/>
      <protection locked="0"/>
    </xf>
    <xf numFmtId="164" fontId="0" fillId="0" borderId="11" xfId="1" applyNumberFormat="1" applyFont="1" applyBorder="1" applyAlignment="1" applyProtection="1">
      <alignment horizontal="left"/>
      <protection locked="0"/>
    </xf>
    <xf numFmtId="166" fontId="0" fillId="2" borderId="11" xfId="1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vertical="center"/>
    </xf>
    <xf numFmtId="0" fontId="0" fillId="3" borderId="0" xfId="0" applyFill="1" applyAlignment="1" applyProtection="1">
      <alignment horizontal="center" vertical="center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3" xfId="1" applyNumberFormat="1" applyFont="1" applyBorder="1" applyAlignment="1" applyProtection="1">
      <alignment horizontal="left"/>
      <protection locked="0"/>
    </xf>
    <xf numFmtId="0" fontId="0" fillId="0" borderId="14" xfId="1" applyNumberFormat="1" applyFont="1" applyBorder="1" applyAlignment="1" applyProtection="1">
      <alignment horizontal="left"/>
      <protection locked="0"/>
    </xf>
    <xf numFmtId="0" fontId="0" fillId="0" borderId="16" xfId="1" applyNumberFormat="1" applyFont="1" applyBorder="1" applyAlignment="1" applyProtection="1">
      <alignment horizontal="left"/>
      <protection locked="0"/>
    </xf>
    <xf numFmtId="0" fontId="0" fillId="0" borderId="17" xfId="1" applyNumberFormat="1" applyFont="1" applyBorder="1" applyAlignment="1" applyProtection="1">
      <alignment horizontal="left"/>
      <protection locked="0"/>
    </xf>
    <xf numFmtId="0" fontId="0" fillId="0" borderId="18" xfId="1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wrapText="1"/>
    </xf>
    <xf numFmtId="0" fontId="6" fillId="0" borderId="0" xfId="0" applyFont="1" applyAlignment="1" applyProtection="1">
      <alignment wrapText="1"/>
    </xf>
    <xf numFmtId="0" fontId="0" fillId="0" borderId="0" xfId="0" applyAlignme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13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5</xdr:rowOff>
    </xdr:from>
    <xdr:to>
      <xdr:col>0</xdr:col>
      <xdr:colOff>2344420</xdr:colOff>
      <xdr:row>0</xdr:row>
      <xdr:rowOff>910380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F517D94-E31F-4840-BA98-A9367C538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5"/>
          <a:ext cx="2103120" cy="91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bNEESurety@hubinternation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"/>
  <sheetViews>
    <sheetView tabSelected="1" workbookViewId="0">
      <selection activeCell="B6" sqref="B6"/>
    </sheetView>
  </sheetViews>
  <sheetFormatPr defaultColWidth="9.140625" defaultRowHeight="15" x14ac:dyDescent="0.25"/>
  <cols>
    <col min="1" max="1" width="41.85546875" style="3" customWidth="1"/>
    <col min="2" max="2" width="16.28515625" style="1" customWidth="1"/>
    <col min="3" max="3" width="9.140625" style="2"/>
    <col min="4" max="4" width="17.140625" style="2" customWidth="1"/>
    <col min="5" max="9" width="9.140625" style="3"/>
    <col min="10" max="10" width="33.42578125" style="3" customWidth="1"/>
    <col min="11" max="15" width="9.140625" style="3"/>
    <col min="16" max="16" width="20.28515625" style="3" hidden="1" customWidth="1"/>
    <col min="17" max="18" width="0" style="3" hidden="1" customWidth="1"/>
    <col min="19" max="32" width="9.140625" style="3"/>
    <col min="33" max="33" width="11.42578125" style="3" customWidth="1"/>
    <col min="34" max="37" width="9.140625" style="3"/>
    <col min="38" max="38" width="14.28515625" style="3" bestFit="1" customWidth="1"/>
    <col min="39" max="39" width="23" style="3" customWidth="1"/>
    <col min="40" max="16384" width="9.140625" style="3"/>
  </cols>
  <sheetData>
    <row r="1" spans="1:39" s="40" customFormat="1" ht="74.099999999999994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39" ht="50.1" customHeight="1" x14ac:dyDescent="0.35">
      <c r="A2" s="53" t="s">
        <v>38</v>
      </c>
      <c r="B2" s="54"/>
      <c r="C2" s="54"/>
      <c r="D2" s="54"/>
      <c r="E2" s="54"/>
      <c r="F2" s="54"/>
      <c r="G2" s="54"/>
      <c r="H2" s="54"/>
      <c r="I2" s="54"/>
      <c r="AE2" s="4" t="s">
        <v>27</v>
      </c>
      <c r="AF2" s="4" t="s">
        <v>28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37</v>
      </c>
    </row>
    <row r="3" spans="1:39" ht="25.5" customHeight="1" x14ac:dyDescent="0.25">
      <c r="A3" s="4" t="s">
        <v>21</v>
      </c>
      <c r="B3" s="42"/>
      <c r="C3" s="43"/>
      <c r="D3" s="43"/>
      <c r="E3" s="43"/>
      <c r="F3" s="43"/>
      <c r="G3" s="43"/>
      <c r="H3" s="43"/>
      <c r="I3" s="44"/>
      <c r="AE3" s="5">
        <f>B3</f>
        <v>0</v>
      </c>
      <c r="AF3" s="5">
        <f>B4</f>
        <v>0</v>
      </c>
      <c r="AG3" s="6">
        <f>B5</f>
        <v>50</v>
      </c>
      <c r="AH3" s="7">
        <f>B6</f>
        <v>43647</v>
      </c>
      <c r="AI3" s="5" t="str">
        <f>B7</f>
        <v>Barry Horgan</v>
      </c>
      <c r="AJ3" s="5" t="str">
        <f>B8</f>
        <v>SVP</v>
      </c>
      <c r="AK3" s="5" t="str">
        <f>B9</f>
        <v>CPA AUDIT</v>
      </c>
      <c r="AL3" s="5">
        <f>B21</f>
        <v>0</v>
      </c>
      <c r="AM3" s="3" t="e">
        <f ca="1">spellNumber(AL3)</f>
        <v>#NAME?</v>
      </c>
    </row>
    <row r="4" spans="1:39" ht="25.5" customHeight="1" x14ac:dyDescent="0.25">
      <c r="A4" s="4" t="s">
        <v>10</v>
      </c>
      <c r="B4" s="42"/>
      <c r="C4" s="43"/>
      <c r="D4" s="43"/>
      <c r="E4" s="43"/>
      <c r="F4" s="43"/>
      <c r="G4" s="43"/>
      <c r="H4" s="43"/>
      <c r="I4" s="44"/>
      <c r="AE4" s="5"/>
    </row>
    <row r="5" spans="1:39" ht="18.75" customHeight="1" x14ac:dyDescent="0.25">
      <c r="A5" s="4" t="s">
        <v>0</v>
      </c>
      <c r="B5" s="38">
        <v>50</v>
      </c>
      <c r="AE5" s="5"/>
    </row>
    <row r="6" spans="1:39" ht="18.75" customHeight="1" x14ac:dyDescent="0.25">
      <c r="A6" s="4" t="s">
        <v>11</v>
      </c>
      <c r="B6" s="37">
        <v>43647</v>
      </c>
      <c r="AE6" s="5"/>
    </row>
    <row r="7" spans="1:39" ht="21" customHeight="1" x14ac:dyDescent="0.25">
      <c r="A7" s="4" t="s">
        <v>22</v>
      </c>
      <c r="B7" s="45" t="s">
        <v>35</v>
      </c>
      <c r="C7" s="46"/>
      <c r="D7" s="46"/>
      <c r="E7" s="46"/>
      <c r="F7" s="46"/>
      <c r="G7" s="46"/>
      <c r="H7" s="46"/>
      <c r="I7" s="47"/>
      <c r="AE7" s="5"/>
    </row>
    <row r="8" spans="1:39" ht="18.75" customHeight="1" x14ac:dyDescent="0.25">
      <c r="A8" s="4" t="s">
        <v>23</v>
      </c>
      <c r="B8" s="42" t="s">
        <v>36</v>
      </c>
      <c r="C8" s="43"/>
      <c r="D8" s="43"/>
      <c r="E8" s="43"/>
      <c r="F8" s="43"/>
      <c r="G8" s="43"/>
      <c r="H8" s="43"/>
      <c r="I8" s="43"/>
      <c r="J8" s="44"/>
      <c r="Y8" s="3" t="s">
        <v>15</v>
      </c>
      <c r="AE8" s="5"/>
    </row>
    <row r="9" spans="1:39" ht="29.25" customHeight="1" x14ac:dyDescent="0.25">
      <c r="A9" s="4" t="s">
        <v>14</v>
      </c>
      <c r="B9" s="42" t="s">
        <v>15</v>
      </c>
      <c r="C9" s="44"/>
      <c r="D9" s="8"/>
      <c r="Y9" s="3" t="s">
        <v>16</v>
      </c>
      <c r="AE9" s="5"/>
    </row>
    <row r="10" spans="1:39" ht="1.5" customHeight="1" x14ac:dyDescent="0.25">
      <c r="Y10" s="3" t="s">
        <v>17</v>
      </c>
    </row>
    <row r="11" spans="1:39" ht="46.5" customHeight="1" x14ac:dyDescent="0.25">
      <c r="A11" s="52" t="str">
        <f>IF(B9="CPA AUDIT","PLEASE FORWARD COPY OF CPA AUDIT TO THE FOLLOWING EMAIL ADDRESS: HubNEESurety@hubinternational.com",IF(B9="CPA REVIEW","PLEASE FORWARD COPY OF CPA REVIEW TO THE FOLLOWING EMAIL ADDRESS: HubNEESurety@hubinternational.com",IF(B9="CPA COMPILATION","PLEASE FORWARD COPY OF CPA COMPILATION TO THE FOLLOWING EMAIL ADDRESS: HubNEESurety@hubinternational.com",IF(B9="INTERNAL STATEMENT","PLEASE FORWARD COPY OF INTERNAL STATEMENT TO THE FOLLOWING EMAIL ADDRESS: HubNEESurety@hubinternational.com",IF(B9="Tax RETURNS","PLEASE FORWARD COPY OF TAX RETURN TO THE FOLLOWING EMAIL ADDRESS: HubNEESurety@hubinternational.com","")))))</f>
        <v>PLEASE FORWARD COPY OF CPA AUDIT TO THE FOLLOWING EMAIL ADDRESS: HubNEESurety@hubinternational.com</v>
      </c>
      <c r="B11" s="52"/>
      <c r="C11" s="52"/>
      <c r="D11" s="52"/>
      <c r="Y11" s="3" t="s">
        <v>18</v>
      </c>
    </row>
    <row r="12" spans="1:39" x14ac:dyDescent="0.25">
      <c r="Y12" s="3" t="s">
        <v>19</v>
      </c>
    </row>
    <row r="13" spans="1:39" ht="15.75" thickBot="1" x14ac:dyDescent="0.3">
      <c r="I13" s="36"/>
    </row>
    <row r="14" spans="1:39" x14ac:dyDescent="0.25">
      <c r="A14" s="9"/>
      <c r="B14" s="10"/>
      <c r="C14" s="50" t="s">
        <v>12</v>
      </c>
      <c r="D14" s="51"/>
      <c r="N14" s="11"/>
    </row>
    <row r="15" spans="1:39" ht="14.25" customHeight="1" thickBot="1" x14ac:dyDescent="0.3">
      <c r="A15" s="12"/>
      <c r="B15" s="13"/>
      <c r="C15" s="48" t="s">
        <v>13</v>
      </c>
      <c r="D15" s="49"/>
      <c r="N15" s="11"/>
    </row>
    <row r="16" spans="1:39" ht="30.75" customHeight="1" x14ac:dyDescent="0.25">
      <c r="A16" s="12"/>
      <c r="B16" s="14" t="s">
        <v>1</v>
      </c>
      <c r="C16" s="15" t="s">
        <v>9</v>
      </c>
      <c r="D16" s="16" t="s">
        <v>26</v>
      </c>
      <c r="E16" s="17" t="s">
        <v>2</v>
      </c>
      <c r="F16" s="18"/>
      <c r="G16" s="18"/>
      <c r="H16" s="18"/>
      <c r="I16" s="18"/>
      <c r="J16" s="18"/>
      <c r="K16" s="18"/>
      <c r="L16" s="18"/>
      <c r="M16" s="19"/>
      <c r="N16" s="11"/>
    </row>
    <row r="17" spans="1:18" ht="21.75" customHeight="1" x14ac:dyDescent="0.25">
      <c r="A17" s="12" t="s">
        <v>6</v>
      </c>
      <c r="B17" s="13">
        <f>R17*19000</f>
        <v>38000</v>
      </c>
      <c r="C17" s="20">
        <f>IF($B$9="CPA AUDIT",0.0125,IF($B$9="CPA REVIEW",0.015,0.02))</f>
        <v>1.2500000000000001E-2</v>
      </c>
      <c r="D17" s="21">
        <f>C17*B17</f>
        <v>475</v>
      </c>
      <c r="E17" s="22" t="s">
        <v>3</v>
      </c>
      <c r="F17" s="23"/>
      <c r="G17" s="23"/>
      <c r="H17" s="23"/>
      <c r="I17" s="23"/>
      <c r="J17" s="23"/>
      <c r="K17" s="23"/>
      <c r="L17" s="23"/>
      <c r="M17" s="24"/>
      <c r="N17" s="11"/>
      <c r="P17" s="8">
        <f>ROUNDDOWN(($B$5-1)/25,0)</f>
        <v>1</v>
      </c>
      <c r="Q17" s="5">
        <v>1</v>
      </c>
      <c r="R17" s="5">
        <f>Q17+P17</f>
        <v>2</v>
      </c>
    </row>
    <row r="18" spans="1:18" ht="20.25" customHeight="1" x14ac:dyDescent="0.25">
      <c r="A18" s="12" t="s">
        <v>7</v>
      </c>
      <c r="B18" s="13">
        <f>R18*51000</f>
        <v>102000</v>
      </c>
      <c r="C18" s="20">
        <f t="shared" ref="C18:C19" si="0">IF($B$9="CPA AUDIT",0.0125,IF($B$9="CPA REVIEW",0.015,0.02))</f>
        <v>1.2500000000000001E-2</v>
      </c>
      <c r="D18" s="21">
        <f t="shared" ref="D18:D19" si="1">C18*B18</f>
        <v>1275</v>
      </c>
      <c r="E18" s="22" t="s">
        <v>4</v>
      </c>
      <c r="F18" s="23"/>
      <c r="G18" s="23"/>
      <c r="H18" s="23"/>
      <c r="I18" s="23"/>
      <c r="J18" s="23"/>
      <c r="K18" s="23"/>
      <c r="L18" s="23"/>
      <c r="M18" s="24"/>
      <c r="N18" s="25"/>
      <c r="P18" s="8">
        <f>ROUNDDOWN(($B$5-1)/25,0)</f>
        <v>1</v>
      </c>
      <c r="Q18" s="5">
        <v>1</v>
      </c>
      <c r="R18" s="5">
        <f>Q18+P18</f>
        <v>2</v>
      </c>
    </row>
    <row r="19" spans="1:18" ht="23.25" customHeight="1" thickBot="1" x14ac:dyDescent="0.3">
      <c r="A19" s="26" t="s">
        <v>8</v>
      </c>
      <c r="B19" s="27">
        <f>R19*70000</f>
        <v>140000</v>
      </c>
      <c r="C19" s="28">
        <f t="shared" si="0"/>
        <v>1.2500000000000001E-2</v>
      </c>
      <c r="D19" s="29">
        <f t="shared" si="1"/>
        <v>1750</v>
      </c>
      <c r="E19" s="30" t="s">
        <v>5</v>
      </c>
      <c r="F19" s="31"/>
      <c r="G19" s="31"/>
      <c r="H19" s="31"/>
      <c r="I19" s="31"/>
      <c r="J19" s="31"/>
      <c r="K19" s="31"/>
      <c r="L19" s="31"/>
      <c r="M19" s="32"/>
      <c r="N19" s="25"/>
      <c r="P19" s="8">
        <f>ROUNDDOWN(($B$5-1)/25,0)</f>
        <v>1</v>
      </c>
      <c r="Q19" s="5">
        <v>1</v>
      </c>
      <c r="R19" s="5">
        <f>Q19+P19</f>
        <v>2</v>
      </c>
    </row>
    <row r="20" spans="1:18" ht="15.75" thickBot="1" x14ac:dyDescent="0.3"/>
    <row r="21" spans="1:18" ht="21" customHeight="1" thickBot="1" x14ac:dyDescent="0.3">
      <c r="A21" s="33" t="s">
        <v>20</v>
      </c>
      <c r="B21" s="39"/>
    </row>
    <row r="24" spans="1:18" x14ac:dyDescent="0.25">
      <c r="A24" s="34" t="s">
        <v>24</v>
      </c>
      <c r="B24" s="35" t="s">
        <v>25</v>
      </c>
    </row>
  </sheetData>
  <sheetProtection sheet="1" objects="1" scenarios="1" selectLockedCells="1"/>
  <mergeCells count="10">
    <mergeCell ref="C15:D15"/>
    <mergeCell ref="C14:D14"/>
    <mergeCell ref="B9:C9"/>
    <mergeCell ref="A11:D11"/>
    <mergeCell ref="A2:I2"/>
    <mergeCell ref="A1:M1"/>
    <mergeCell ref="B3:I3"/>
    <mergeCell ref="B4:I4"/>
    <mergeCell ref="B7:I7"/>
    <mergeCell ref="B8:J8"/>
  </mergeCells>
  <dataValidations count="1">
    <dataValidation type="list" allowBlank="1" showInputMessage="1" showErrorMessage="1" sqref="B9">
      <formula1>$Y$8:$Y$12</formula1>
    </dataValidation>
  </dataValidations>
  <hyperlinks>
    <hyperlink ref="B24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Hub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Horgan, Barry</dc:creator>
  <cp:lastModifiedBy>Prus, Sam</cp:lastModifiedBy>
  <dcterms:created xsi:type="dcterms:W3CDTF">2019-05-02T19:20:57Z</dcterms:created>
  <dcterms:modified xsi:type="dcterms:W3CDTF">2019-05-30T19:22:28Z</dcterms:modified>
</cp:coreProperties>
</file>